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01\"/>
    </mc:Choice>
  </mc:AlternateContent>
  <xr:revisionPtr revIDLastSave="0" documentId="13_ncr:1_{5CDC67C9-1EB4-4C4C-8327-2E860B7E3D46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ОСР 518-02-01" sheetId="8" r:id="rId8"/>
    <sheet name="ОСР 518-12-01" sheetId="9" r:id="rId9"/>
    <sheet name="Источники ЦИ" sheetId="10" r:id="rId10"/>
    <sheet name="Цена МАТ и ОБ по ТКП" sheetId="11" r:id="rId11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H40" i="1"/>
  <c r="H39" i="1"/>
  <c r="H38" i="1"/>
  <c r="H37" i="1"/>
  <c r="H36" i="1"/>
  <c r="F69" i="2"/>
  <c r="F70" i="2" s="1"/>
  <c r="F72" i="2" s="1"/>
  <c r="F73" i="2" s="1"/>
  <c r="F74" i="2" s="1"/>
  <c r="C38" i="1" s="1"/>
  <c r="G68" i="2"/>
  <c r="G69" i="2" s="1"/>
  <c r="G70" i="2" s="1"/>
  <c r="G72" i="2" s="1"/>
  <c r="G73" i="2" s="1"/>
  <c r="G74" i="2" s="1"/>
  <c r="F68" i="2"/>
  <c r="E68" i="2"/>
  <c r="E69" i="2" s="1"/>
  <c r="E70" i="2" s="1"/>
  <c r="E72" i="2" s="1"/>
  <c r="E73" i="2" s="1"/>
  <c r="E74" i="2" s="1"/>
  <c r="D68" i="2"/>
  <c r="D69" i="2" s="1"/>
  <c r="G60" i="2"/>
  <c r="F60" i="2"/>
  <c r="E60" i="2"/>
  <c r="D60" i="2"/>
  <c r="H60" i="2" s="1"/>
  <c r="H59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2" i="2"/>
  <c r="G30" i="2"/>
  <c r="F30" i="2"/>
  <c r="E30" i="2"/>
  <c r="D30" i="2"/>
  <c r="H30" i="2" s="1"/>
  <c r="H29" i="2"/>
  <c r="G23" i="2"/>
  <c r="F23" i="2"/>
  <c r="E23" i="2"/>
  <c r="D23" i="2"/>
  <c r="H22" i="2"/>
  <c r="C32" i="1" l="1"/>
  <c r="C34" i="1" s="1"/>
  <c r="H33" i="2"/>
  <c r="H23" i="2"/>
  <c r="C39" i="1"/>
  <c r="C31" i="1"/>
  <c r="D70" i="2"/>
  <c r="H69" i="2"/>
  <c r="H68" i="2"/>
  <c r="H70" i="2" l="1"/>
  <c r="D72" i="2"/>
  <c r="D73" i="2" l="1"/>
  <c r="H72" i="2"/>
  <c r="D74" i="2" l="1"/>
  <c r="H73" i="2"/>
  <c r="G5" i="11"/>
  <c r="H74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<sst xmlns="http://schemas.openxmlformats.org/spreadsheetml/2006/main" count="368" uniqueCount="161">
  <si>
    <t>СВОДКА ЗАТРАТ</t>
  </si>
  <si>
    <t>P_0901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</si>
  <si>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</si>
  <si>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</si>
  <si>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</si>
  <si>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</si>
  <si>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</si>
  <si>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</si>
  <si>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</si>
  <si>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</si>
  <si>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</si>
  <si>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</si>
  <si>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</si>
  <si>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</si>
  <si>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</si>
  <si>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</si>
  <si>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</si>
  <si>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</si>
  <si>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</si>
  <si>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</si>
  <si>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</si>
  <si>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</si>
  <si>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</si>
  <si>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</si>
  <si>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</si>
  <si>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</si>
  <si>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</si>
  <si>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</si>
  <si>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</si>
  <si>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</si>
  <si>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</si>
  <si>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</si>
  <si>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</si>
  <si>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</si>
  <si>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</si>
  <si>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</si>
  <si>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</si>
  <si>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</si>
  <si>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</si>
  <si>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</si>
  <si>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</si>
  <si>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</si>
  <si>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</si>
  <si>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</si>
  <si>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</si>
  <si>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</si>
  <si>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</si>
  <si>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</si>
  <si>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</si>
  <si>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</si>
  <si>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</si>
  <si>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</si>
  <si>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</si>
  <si>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</si>
  <si>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</si>
  <si>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Дополнительные затраты при производстве строительно-монтажных работ в зимнее время, 2,9%х0, 9=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</si>
  <si>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</si>
  <si>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</si>
  <si>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</si>
  <si>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</si>
  <si>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</si>
  <si>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</si>
  <si>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</si>
  <si>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</si>
  <si>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</si>
  <si>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</si>
  <si>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</si>
  <si>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</si>
  <si>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</si>
  <si>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</si>
  <si>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</si>
  <si>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</si>
  <si>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</si>
  <si>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</si>
  <si>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</si>
  <si>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</si>
  <si>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ОСР-518-12-01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</si>
  <si>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</si>
  <si>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</si>
  <si>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</si>
  <si>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</si>
  <si>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</si>
  <si>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</si>
  <si>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</si>
  <si>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</si>
  <si>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</si>
  <si>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</si>
  <si>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</si>
  <si>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</si>
  <si>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</si>
  <si>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</si>
  <si>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</si>
  <si>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</si>
  <si>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518-12-01</t>
  </si>
  <si>
    <t>Проектные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</si>
  <si>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</si>
  <si>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</si>
  <si>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</si>
  <si>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</si>
  <si>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</si>
  <si>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</si>
  <si>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</si>
  <si>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</si>
  <si>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</si>
  <si>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</si>
  <si>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</si>
  <si>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</si>
  <si>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</si>
  <si>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</si>
  <si>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</si>
  <si>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525-09-01</t>
  </si>
  <si>
    <t>ОСР 525-12-01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</si>
  <si>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</si>
  <si>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</si>
  <si>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518-02-01</t>
  </si>
  <si>
    <t>км2</t>
  </si>
  <si>
    <t>"Реконструкция КЛ-0,4 кВ от КТП Сок 306/250кВА" Красноярский район Самарская область</t>
  </si>
  <si>
    <t>Вырубка (расширение, расчистку) просеки ВЛ</t>
  </si>
  <si>
    <t>ОСР 518-12-01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</si>
  <si>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</si>
  <si>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</si>
  <si>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</si>
  <si>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</si>
  <si>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</si>
  <si>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</si>
  <si>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</si>
  <si>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</si>
  <si>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</si>
  <si>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</si>
  <si>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</si>
  <si>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</si>
  <si>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</si>
  <si>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</si>
  <si>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</si>
  <si>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</si>
  <si>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</si>
  <si>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</si>
  <si>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</si>
  <si>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</si>
  <si>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</si>
  <si>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</si>
  <si>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</si>
  <si>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</si>
  <si>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</si>
  <si>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</si>
  <si>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</si>
  <si>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</si>
  <si>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</si>
  <si>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</si>
  <si>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</si>
  <si>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</si>
  <si>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ФСБЦ-05.1.02.07-0066</t>
  </si>
  <si>
    <t>Реконструкция ВЛ-0,4 кВ Ф-6 ПС 110/10/6 кВ Правая Волга от ТП-46/400 кВА ( протяженностью 2,08 км), установка приборов учета (54 т.у.)</t>
  </si>
  <si>
    <t>Реконструкция ВЛ-0,4 кВ Ф-6 ПС 110/10/6 кВ Правая Волга от ТП-46/400 кВА ( протяженностью 2,08 км), установка приборов учета (54 т.у.)</t>
  </si>
  <si>
    <t>Реконструкция ВЛ-0,4 кВ Ф-6 ПС 110/10/6 кВ Правая Волга от ТП-46/400 кВА ( протяженностью 2,08 км), установка приборов учета (54 т.у.)</t>
  </si>
  <si>
    <t>Реконструкция ВЛ-0,4 кВ Ф-6 ПС 110/10/6 кВ Правая Волга от ТП-46/400 кВА ( протяженностью 2,08 км), установка приборов учета (54 т.у.)</t>
  </si>
  <si>
    <t>Реконструкция ВЛ-0,4 кВ Ф-6 ПС 110/10/6 кВ Правая Волга от ТП-46/400 кВА ( протяженностью 2,08 км), установка приборов учета (54 т.у.)</t>
  </si>
  <si>
    <t>Реконструкция ВЛ-0,4 кВ Ф-6 ПС 110/10/6 кВ Правая Волга от ТП-46/400 кВА ( протяженностью 2,08 км), установка приборов учета (54 т.у.)</t>
  </si>
  <si>
    <t>Реконструкция ВЛ-0,4 кВ Ф-6 ПС 110/10/6 кВ Правая Волга от ТП-46/400 кВА ( протяженностью 2,08 км), установка приборов учета (54 т.у.)</t>
  </si>
  <si>
    <t>Реконструкция ВЛ-0,4 кВ Ф-6 ПС 110/10/6 кВ Правая Волга от ТП-46/400 кВА ( протяженностью 2,08 км), установка приборов учета (54 т.у.)</t>
  </si>
  <si>
    <t>Реконструкция ВЛ-0,4 кВ Ф-6 ПС 110/10/6 кВ Правая Волга от ТП-46/400 кВА ( протяженностью 2,08 км), установка приборов учета (54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</si>
</sst>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4" fillId="0" borderId="0" xfId="4" applyNumberFormat="1" applyFont="1" applyAlignment="1">
      <alignment vertical="center"/>
    </xf>
    <xf numFmtId="168" fontId="4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2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7" zoomScale="85" zoomScaleNormal="85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4.66406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152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134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135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136</v>
      </c>
      <c r="C26" s="54"/>
      <c r="D26" s="51"/>
      <c r="E26" s="51"/>
      <c r="F26" s="52"/>
      <c r="G26" s="52" t="s">
        <v>137</v>
      </c>
      <c r="H26" s="52"/>
    </row>
    <row r="27" spans="1:8" ht="16.95" customHeight="1" x14ac:dyDescent="0.3">
      <c r="A27" s="55" t="s">
        <v>6</v>
      </c>
      <c r="B27" s="53" t="s">
        <v>138</v>
      </c>
      <c r="C27" s="56">
        <v>0</v>
      </c>
      <c r="D27" s="57"/>
      <c r="E27" s="57"/>
      <c r="F27" s="58" t="s">
        <v>139</v>
      </c>
      <c r="G27" s="58" t="s">
        <v>140</v>
      </c>
      <c r="H27" s="58" t="s">
        <v>141</v>
      </c>
    </row>
    <row r="28" spans="1:8" ht="16.95" customHeight="1" x14ac:dyDescent="0.3">
      <c r="A28" s="55" t="s">
        <v>7</v>
      </c>
      <c r="B28" s="53" t="s">
        <v>142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143</v>
      </c>
      <c r="C29" s="62">
        <f>ССР!G65*1.2</f>
        <v>2092.3655627297999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2092.3655627297999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144</v>
      </c>
      <c r="C31" s="62">
        <f>C30-ROUND(C30/1.2,5)</f>
        <v>348.72759272979988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145</v>
      </c>
      <c r="C32" s="66">
        <f>C30*H39</f>
        <v>2534.428791776978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133</v>
      </c>
      <c r="C33" s="62">
        <v>0.69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146</v>
      </c>
      <c r="C34" s="66">
        <f>C32*C33</f>
        <v>1748.7558663261148</v>
      </c>
      <c r="D34" s="67"/>
      <c r="E34" s="68"/>
      <c r="F34" s="69"/>
      <c r="G34" s="60"/>
      <c r="H34" s="65"/>
    </row>
    <row r="35" spans="1:8" ht="15.6" x14ac:dyDescent="0.3">
      <c r="A35" s="81" t="s">
        <v>147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136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138</v>
      </c>
      <c r="C37" s="75">
        <f>ССР!D74+ССР!E74</f>
        <v>19731.523955165496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142</v>
      </c>
      <c r="C38" s="75">
        <f>ССР!F74</f>
        <v>0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143</v>
      </c>
      <c r="C39" s="75">
        <f>(ССР!G70-ССР!G65)*1.2</f>
        <v>996.21119867582752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20727.735153841324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144</v>
      </c>
      <c r="C41" s="62">
        <f>C40-ROUND(C40/1.2,5)</f>
        <v>3454.6225238413244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145</v>
      </c>
      <c r="C42" s="76">
        <f>C40*H40</f>
        <v>26216.928197960668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133</v>
      </c>
      <c r="C43" s="62">
        <f>C33</f>
        <v>0.69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146</v>
      </c>
      <c r="C44" s="66">
        <f>C42*C43</f>
        <v>18089.680456592858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148</v>
      </c>
      <c r="C46" s="102">
        <f>C34+C44</f>
        <v>19838.436322918973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149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71"/>
  <sheetViews>
    <sheetView zoomScale="75" zoomScaleNormal="87" workbookViewId="0">
      <selection activeCell="H3" sqref="H3:H6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95</v>
      </c>
      <c r="B1" s="37" t="s">
        <v>96</v>
      </c>
      <c r="C1" s="37" t="s">
        <v>97</v>
      </c>
      <c r="D1" s="37" t="s">
        <v>98</v>
      </c>
      <c r="E1" s="37" t="s">
        <v>99</v>
      </c>
      <c r="F1" s="37" t="s">
        <v>100</v>
      </c>
      <c r="G1" s="37" t="s">
        <v>101</v>
      </c>
      <c r="H1" s="37" t="s">
        <v>102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25</v>
      </c>
      <c r="B3" s="94"/>
      <c r="C3" s="45"/>
      <c r="D3" s="43">
        <v>10991.230299624</v>
      </c>
      <c r="E3" s="41"/>
      <c r="F3" s="41"/>
      <c r="G3" s="41"/>
      <c r="H3" s="48"/>
    </row>
    <row r="4" spans="1:8" x14ac:dyDescent="0.3">
      <c r="A4" s="95" t="s">
        <v>103</v>
      </c>
      <c r="B4" s="42" t="s">
        <v>104</v>
      </c>
      <c r="C4" s="45"/>
      <c r="D4" s="43">
        <v>10811.585345953001</v>
      </c>
      <c r="E4" s="41"/>
      <c r="F4" s="41"/>
      <c r="G4" s="41"/>
      <c r="H4" s="48"/>
    </row>
    <row r="5" spans="1:8" x14ac:dyDescent="0.3">
      <c r="A5" s="95"/>
      <c r="B5" s="42" t="s">
        <v>105</v>
      </c>
      <c r="C5" s="37"/>
      <c r="D5" s="43">
        <v>179.64495367199001</v>
      </c>
      <c r="E5" s="41"/>
      <c r="F5" s="41"/>
      <c r="G5" s="41"/>
      <c r="H5" s="47"/>
    </row>
    <row r="6" spans="1:8" x14ac:dyDescent="0.3">
      <c r="A6" s="98"/>
      <c r="B6" s="42" t="s">
        <v>106</v>
      </c>
      <c r="C6" s="37"/>
      <c r="D6" s="43">
        <v>0</v>
      </c>
      <c r="E6" s="41"/>
      <c r="F6" s="41"/>
      <c r="G6" s="41"/>
      <c r="H6" s="47"/>
    </row>
    <row r="7" spans="1:8" x14ac:dyDescent="0.3">
      <c r="A7" s="98"/>
      <c r="B7" s="42" t="s">
        <v>107</v>
      </c>
      <c r="C7" s="37"/>
      <c r="D7" s="43">
        <v>0</v>
      </c>
      <c r="E7" s="41"/>
      <c r="F7" s="41"/>
      <c r="G7" s="41"/>
      <c r="H7" s="47"/>
    </row>
    <row r="8" spans="1:8" x14ac:dyDescent="0.3">
      <c r="A8" s="96" t="s">
        <v>83</v>
      </c>
      <c r="B8" s="97"/>
      <c r="C8" s="95" t="s">
        <v>109</v>
      </c>
      <c r="D8" s="44">
        <v>10991.230299624</v>
      </c>
      <c r="E8" s="41">
        <v>2.08</v>
      </c>
      <c r="F8" s="41" t="s">
        <v>108</v>
      </c>
      <c r="G8" s="44">
        <v>5284.2453363578998</v>
      </c>
      <c r="H8" s="47"/>
    </row>
    <row r="9" spans="1:8" x14ac:dyDescent="0.3">
      <c r="A9" s="99">
        <v>1</v>
      </c>
      <c r="B9" s="42" t="s">
        <v>104</v>
      </c>
      <c r="C9" s="95"/>
      <c r="D9" s="44">
        <v>10811.585345953001</v>
      </c>
      <c r="E9" s="41"/>
      <c r="F9" s="41"/>
      <c r="G9" s="41"/>
      <c r="H9" s="98" t="s">
        <v>25</v>
      </c>
    </row>
    <row r="10" spans="1:8" x14ac:dyDescent="0.3">
      <c r="A10" s="95"/>
      <c r="B10" s="42" t="s">
        <v>105</v>
      </c>
      <c r="C10" s="95"/>
      <c r="D10" s="44">
        <v>179.64495367199001</v>
      </c>
      <c r="E10" s="41"/>
      <c r="F10" s="41"/>
      <c r="G10" s="41"/>
      <c r="H10" s="98"/>
    </row>
    <row r="11" spans="1:8" x14ac:dyDescent="0.3">
      <c r="A11" s="95"/>
      <c r="B11" s="42" t="s">
        <v>106</v>
      </c>
      <c r="C11" s="95"/>
      <c r="D11" s="44">
        <v>0</v>
      </c>
      <c r="E11" s="41"/>
      <c r="F11" s="41"/>
      <c r="G11" s="41"/>
      <c r="H11" s="98"/>
    </row>
    <row r="12" spans="1:8" x14ac:dyDescent="0.3">
      <c r="A12" s="95"/>
      <c r="B12" s="42" t="s">
        <v>107</v>
      </c>
      <c r="C12" s="95"/>
      <c r="D12" s="44">
        <v>0</v>
      </c>
      <c r="E12" s="41"/>
      <c r="F12" s="41"/>
      <c r="G12" s="41"/>
      <c r="H12" s="98"/>
    </row>
    <row r="13" spans="1:8" ht="24.6" x14ac:dyDescent="0.3">
      <c r="A13" s="93" t="s">
        <v>48</v>
      </c>
      <c r="B13" s="94"/>
      <c r="C13" s="37"/>
      <c r="D13" s="43">
        <v>127.29529139101</v>
      </c>
      <c r="E13" s="41"/>
      <c r="F13" s="41"/>
      <c r="G13" s="41"/>
      <c r="H13" s="47"/>
    </row>
    <row r="14" spans="1:8" x14ac:dyDescent="0.3">
      <c r="A14" s="95" t="s">
        <v>110</v>
      </c>
      <c r="B14" s="42" t="s">
        <v>104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105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106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107</v>
      </c>
      <c r="C17" s="37"/>
      <c r="D17" s="43">
        <v>127.29529139101</v>
      </c>
      <c r="E17" s="41"/>
      <c r="F17" s="41"/>
      <c r="G17" s="41"/>
      <c r="H17" s="47"/>
    </row>
    <row r="18" spans="1:8" x14ac:dyDescent="0.3">
      <c r="A18" s="96" t="s">
        <v>48</v>
      </c>
      <c r="B18" s="97"/>
      <c r="C18" s="95" t="s">
        <v>109</v>
      </c>
      <c r="D18" s="44">
        <v>127.29529139101</v>
      </c>
      <c r="E18" s="41">
        <v>2.08</v>
      </c>
      <c r="F18" s="41" t="s">
        <v>108</v>
      </c>
      <c r="G18" s="44">
        <v>61.199659322602002</v>
      </c>
      <c r="H18" s="47"/>
    </row>
    <row r="19" spans="1:8" x14ac:dyDescent="0.3">
      <c r="A19" s="99">
        <v>1</v>
      </c>
      <c r="B19" s="42" t="s">
        <v>104</v>
      </c>
      <c r="C19" s="95"/>
      <c r="D19" s="44">
        <v>0</v>
      </c>
      <c r="E19" s="41"/>
      <c r="F19" s="41"/>
      <c r="G19" s="41"/>
      <c r="H19" s="98" t="s">
        <v>25</v>
      </c>
    </row>
    <row r="20" spans="1:8" x14ac:dyDescent="0.3">
      <c r="A20" s="95"/>
      <c r="B20" s="42" t="s">
        <v>105</v>
      </c>
      <c r="C20" s="95"/>
      <c r="D20" s="44">
        <v>0</v>
      </c>
      <c r="E20" s="41"/>
      <c r="F20" s="41"/>
      <c r="G20" s="41"/>
      <c r="H20" s="98"/>
    </row>
    <row r="21" spans="1:8" x14ac:dyDescent="0.3">
      <c r="A21" s="95"/>
      <c r="B21" s="42" t="s">
        <v>106</v>
      </c>
      <c r="C21" s="95"/>
      <c r="D21" s="44">
        <v>0</v>
      </c>
      <c r="E21" s="41"/>
      <c r="F21" s="41"/>
      <c r="G21" s="41"/>
      <c r="H21" s="98"/>
    </row>
    <row r="22" spans="1:8" x14ac:dyDescent="0.3">
      <c r="A22" s="95"/>
      <c r="B22" s="42" t="s">
        <v>107</v>
      </c>
      <c r="C22" s="95"/>
      <c r="D22" s="44">
        <v>127.29529139101</v>
      </c>
      <c r="E22" s="41"/>
      <c r="F22" s="41"/>
      <c r="G22" s="41"/>
      <c r="H22" s="98"/>
    </row>
    <row r="23" spans="1:8" ht="24.6" x14ac:dyDescent="0.3">
      <c r="A23" s="93" t="s">
        <v>63</v>
      </c>
      <c r="B23" s="94"/>
      <c r="C23" s="37"/>
      <c r="D23" s="43">
        <v>1742.3426315789</v>
      </c>
      <c r="E23" s="41"/>
      <c r="F23" s="41"/>
      <c r="G23" s="41"/>
      <c r="H23" s="47"/>
    </row>
    <row r="24" spans="1:8" x14ac:dyDescent="0.3">
      <c r="A24" s="95" t="s">
        <v>111</v>
      </c>
      <c r="B24" s="42" t="s">
        <v>104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105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106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107</v>
      </c>
      <c r="C27" s="37"/>
      <c r="D27" s="43">
        <v>1742.3426315789</v>
      </c>
      <c r="E27" s="41"/>
      <c r="F27" s="41"/>
      <c r="G27" s="41"/>
      <c r="H27" s="47"/>
    </row>
    <row r="28" spans="1:8" x14ac:dyDescent="0.3">
      <c r="A28" s="96" t="s">
        <v>63</v>
      </c>
      <c r="B28" s="97"/>
      <c r="C28" s="95" t="s">
        <v>109</v>
      </c>
      <c r="D28" s="44">
        <v>1262.0126315789</v>
      </c>
      <c r="E28" s="41">
        <v>2.08</v>
      </c>
      <c r="F28" s="41" t="s">
        <v>108</v>
      </c>
      <c r="G28" s="44">
        <v>606.73684210526005</v>
      </c>
      <c r="H28" s="47"/>
    </row>
    <row r="29" spans="1:8" x14ac:dyDescent="0.3">
      <c r="A29" s="99">
        <v>1</v>
      </c>
      <c r="B29" s="42" t="s">
        <v>104</v>
      </c>
      <c r="C29" s="95"/>
      <c r="D29" s="44">
        <v>0</v>
      </c>
      <c r="E29" s="41"/>
      <c r="F29" s="41"/>
      <c r="G29" s="41"/>
      <c r="H29" s="98" t="s">
        <v>25</v>
      </c>
    </row>
    <row r="30" spans="1:8" x14ac:dyDescent="0.3">
      <c r="A30" s="95"/>
      <c r="B30" s="42" t="s">
        <v>105</v>
      </c>
      <c r="C30" s="95"/>
      <c r="D30" s="44">
        <v>0</v>
      </c>
      <c r="E30" s="41"/>
      <c r="F30" s="41"/>
      <c r="G30" s="41"/>
      <c r="H30" s="98"/>
    </row>
    <row r="31" spans="1:8" x14ac:dyDescent="0.3">
      <c r="A31" s="95"/>
      <c r="B31" s="42" t="s">
        <v>106</v>
      </c>
      <c r="C31" s="95"/>
      <c r="D31" s="44">
        <v>0</v>
      </c>
      <c r="E31" s="41"/>
      <c r="F31" s="41"/>
      <c r="G31" s="41"/>
      <c r="H31" s="98"/>
    </row>
    <row r="32" spans="1:8" x14ac:dyDescent="0.3">
      <c r="A32" s="95"/>
      <c r="B32" s="42" t="s">
        <v>107</v>
      </c>
      <c r="C32" s="95"/>
      <c r="D32" s="44">
        <v>1262.0126315789</v>
      </c>
      <c r="E32" s="41"/>
      <c r="F32" s="41"/>
      <c r="G32" s="41"/>
      <c r="H32" s="98"/>
    </row>
    <row r="33" spans="1:8" x14ac:dyDescent="0.3">
      <c r="A33" s="96" t="s">
        <v>63</v>
      </c>
      <c r="B33" s="97"/>
      <c r="C33" s="95" t="s">
        <v>113</v>
      </c>
      <c r="D33" s="44">
        <v>480.33</v>
      </c>
      <c r="E33" s="41">
        <v>54</v>
      </c>
      <c r="F33" s="41" t="s">
        <v>112</v>
      </c>
      <c r="G33" s="44">
        <v>8.8949999999999996</v>
      </c>
      <c r="H33" s="47"/>
    </row>
    <row r="34" spans="1:8" x14ac:dyDescent="0.3">
      <c r="A34" s="99">
        <v>2</v>
      </c>
      <c r="B34" s="42" t="s">
        <v>104</v>
      </c>
      <c r="C34" s="95"/>
      <c r="D34" s="44">
        <v>0</v>
      </c>
      <c r="E34" s="41"/>
      <c r="F34" s="41"/>
      <c r="G34" s="41"/>
      <c r="H34" s="98" t="s">
        <v>25</v>
      </c>
    </row>
    <row r="35" spans="1:8" x14ac:dyDescent="0.3">
      <c r="A35" s="95"/>
      <c r="B35" s="42" t="s">
        <v>105</v>
      </c>
      <c r="C35" s="95"/>
      <c r="D35" s="44">
        <v>0</v>
      </c>
      <c r="E35" s="41"/>
      <c r="F35" s="41"/>
      <c r="G35" s="41"/>
      <c r="H35" s="98"/>
    </row>
    <row r="36" spans="1:8" x14ac:dyDescent="0.3">
      <c r="A36" s="95"/>
      <c r="B36" s="42" t="s">
        <v>106</v>
      </c>
      <c r="C36" s="95"/>
      <c r="D36" s="44">
        <v>0</v>
      </c>
      <c r="E36" s="41"/>
      <c r="F36" s="41"/>
      <c r="G36" s="41"/>
      <c r="H36" s="98"/>
    </row>
    <row r="37" spans="1:8" x14ac:dyDescent="0.3">
      <c r="A37" s="95"/>
      <c r="B37" s="42" t="s">
        <v>107</v>
      </c>
      <c r="C37" s="95"/>
      <c r="D37" s="44">
        <v>480.33</v>
      </c>
      <c r="E37" s="41"/>
      <c r="F37" s="41"/>
      <c r="G37" s="41"/>
      <c r="H37" s="98"/>
    </row>
    <row r="38" spans="1:8" ht="24.6" x14ac:dyDescent="0.3">
      <c r="A38" s="93"/>
      <c r="B38" s="94"/>
      <c r="C38" s="37"/>
      <c r="D38" s="43">
        <v>4183.38</v>
      </c>
      <c r="E38" s="41"/>
      <c r="F38" s="41"/>
      <c r="G38" s="41"/>
      <c r="H38" s="47"/>
    </row>
    <row r="39" spans="1:8" x14ac:dyDescent="0.3">
      <c r="A39" s="95" t="s">
        <v>103</v>
      </c>
      <c r="B39" s="42" t="s">
        <v>104</v>
      </c>
      <c r="C39" s="37"/>
      <c r="D39" s="43">
        <v>3847.5</v>
      </c>
      <c r="E39" s="41"/>
      <c r="F39" s="41"/>
      <c r="G39" s="41"/>
      <c r="H39" s="47"/>
    </row>
    <row r="40" spans="1:8" x14ac:dyDescent="0.3">
      <c r="A40" s="95"/>
      <c r="B40" s="42" t="s">
        <v>105</v>
      </c>
      <c r="C40" s="37"/>
      <c r="D40" s="43">
        <v>335.88</v>
      </c>
      <c r="E40" s="41"/>
      <c r="F40" s="41"/>
      <c r="G40" s="41"/>
      <c r="H40" s="47"/>
    </row>
    <row r="41" spans="1:8" x14ac:dyDescent="0.3">
      <c r="A41" s="95"/>
      <c r="B41" s="42" t="s">
        <v>106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5"/>
      <c r="B42" s="42" t="s">
        <v>107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6" t="s">
        <v>83</v>
      </c>
      <c r="B43" s="97"/>
      <c r="C43" s="95" t="s">
        <v>113</v>
      </c>
      <c r="D43" s="44">
        <v>4183.38</v>
      </c>
      <c r="E43" s="41">
        <v>54</v>
      </c>
      <c r="F43" s="41" t="s">
        <v>112</v>
      </c>
      <c r="G43" s="44">
        <v>77.47</v>
      </c>
      <c r="H43" s="47"/>
    </row>
    <row r="44" spans="1:8" x14ac:dyDescent="0.3">
      <c r="A44" s="99">
        <v>1</v>
      </c>
      <c r="B44" s="42" t="s">
        <v>104</v>
      </c>
      <c r="C44" s="95"/>
      <c r="D44" s="44">
        <v>3847.5</v>
      </c>
      <c r="E44" s="41"/>
      <c r="F44" s="41"/>
      <c r="G44" s="41"/>
      <c r="H44" s="98" t="s">
        <v>25</v>
      </c>
    </row>
    <row r="45" spans="1:8" x14ac:dyDescent="0.3">
      <c r="A45" s="95"/>
      <c r="B45" s="42" t="s">
        <v>105</v>
      </c>
      <c r="C45" s="95"/>
      <c r="D45" s="44">
        <v>335.88</v>
      </c>
      <c r="E45" s="41"/>
      <c r="F45" s="41"/>
      <c r="G45" s="41"/>
      <c r="H45" s="98"/>
    </row>
    <row r="46" spans="1:8" x14ac:dyDescent="0.3">
      <c r="A46" s="95"/>
      <c r="B46" s="42" t="s">
        <v>106</v>
      </c>
      <c r="C46" s="95"/>
      <c r="D46" s="44">
        <v>0</v>
      </c>
      <c r="E46" s="41"/>
      <c r="F46" s="41"/>
      <c r="G46" s="41"/>
      <c r="H46" s="98"/>
    </row>
    <row r="47" spans="1:8" x14ac:dyDescent="0.3">
      <c r="A47" s="95"/>
      <c r="B47" s="42" t="s">
        <v>107</v>
      </c>
      <c r="C47" s="95"/>
      <c r="D47" s="44">
        <v>0</v>
      </c>
      <c r="E47" s="41"/>
      <c r="F47" s="41"/>
      <c r="G47" s="41"/>
      <c r="H47" s="98"/>
    </row>
    <row r="48" spans="1:8" ht="24.6" x14ac:dyDescent="0.3">
      <c r="A48" s="93" t="s">
        <v>90</v>
      </c>
      <c r="B48" s="94"/>
      <c r="C48" s="37"/>
      <c r="D48" s="43">
        <v>3.9</v>
      </c>
      <c r="E48" s="41"/>
      <c r="F48" s="41"/>
      <c r="G48" s="41"/>
      <c r="H48" s="47"/>
    </row>
    <row r="49" spans="1:8" x14ac:dyDescent="0.3">
      <c r="A49" s="95" t="s">
        <v>114</v>
      </c>
      <c r="B49" s="42" t="s">
        <v>104</v>
      </c>
      <c r="C49" s="37"/>
      <c r="D49" s="43">
        <v>3.9</v>
      </c>
      <c r="E49" s="41"/>
      <c r="F49" s="41"/>
      <c r="G49" s="41"/>
      <c r="H49" s="47"/>
    </row>
    <row r="50" spans="1:8" x14ac:dyDescent="0.3">
      <c r="A50" s="95"/>
      <c r="B50" s="42" t="s">
        <v>105</v>
      </c>
      <c r="C50" s="37"/>
      <c r="D50" s="43">
        <v>0</v>
      </c>
      <c r="E50" s="41"/>
      <c r="F50" s="41"/>
      <c r="G50" s="41"/>
      <c r="H50" s="47"/>
    </row>
    <row r="51" spans="1:8" x14ac:dyDescent="0.3">
      <c r="A51" s="95"/>
      <c r="B51" s="42" t="s">
        <v>106</v>
      </c>
      <c r="C51" s="37"/>
      <c r="D51" s="43">
        <v>0</v>
      </c>
      <c r="E51" s="41"/>
      <c r="F51" s="41"/>
      <c r="G51" s="41"/>
      <c r="H51" s="47"/>
    </row>
    <row r="52" spans="1:8" x14ac:dyDescent="0.3">
      <c r="A52" s="95"/>
      <c r="B52" s="42" t="s">
        <v>107</v>
      </c>
      <c r="C52" s="37"/>
      <c r="D52" s="43">
        <v>0</v>
      </c>
      <c r="E52" s="41"/>
      <c r="F52" s="41"/>
      <c r="G52" s="41"/>
      <c r="H52" s="47"/>
    </row>
    <row r="53" spans="1:8" x14ac:dyDescent="0.3">
      <c r="A53" s="96" t="s">
        <v>92</v>
      </c>
      <c r="B53" s="97"/>
      <c r="C53" s="95" t="s">
        <v>117</v>
      </c>
      <c r="D53" s="44">
        <v>3.9</v>
      </c>
      <c r="E53" s="41">
        <v>1E-4</v>
      </c>
      <c r="F53" s="41" t="s">
        <v>115</v>
      </c>
      <c r="G53" s="44">
        <v>39000</v>
      </c>
      <c r="H53" s="47"/>
    </row>
    <row r="54" spans="1:8" x14ac:dyDescent="0.3">
      <c r="A54" s="99">
        <v>1</v>
      </c>
      <c r="B54" s="42" t="s">
        <v>104</v>
      </c>
      <c r="C54" s="95"/>
      <c r="D54" s="44">
        <v>3.9</v>
      </c>
      <c r="E54" s="41"/>
      <c r="F54" s="41"/>
      <c r="G54" s="41"/>
      <c r="H54" s="98" t="s">
        <v>116</v>
      </c>
    </row>
    <row r="55" spans="1:8" x14ac:dyDescent="0.3">
      <c r="A55" s="95"/>
      <c r="B55" s="42" t="s">
        <v>105</v>
      </c>
      <c r="C55" s="95"/>
      <c r="D55" s="44">
        <v>0</v>
      </c>
      <c r="E55" s="41"/>
      <c r="F55" s="41"/>
      <c r="G55" s="41"/>
      <c r="H55" s="98"/>
    </row>
    <row r="56" spans="1:8" x14ac:dyDescent="0.3">
      <c r="A56" s="95"/>
      <c r="B56" s="42" t="s">
        <v>106</v>
      </c>
      <c r="C56" s="95"/>
      <c r="D56" s="44">
        <v>0</v>
      </c>
      <c r="E56" s="41"/>
      <c r="F56" s="41"/>
      <c r="G56" s="41"/>
      <c r="H56" s="98"/>
    </row>
    <row r="57" spans="1:8" x14ac:dyDescent="0.3">
      <c r="A57" s="95"/>
      <c r="B57" s="42" t="s">
        <v>107</v>
      </c>
      <c r="C57" s="95"/>
      <c r="D57" s="44">
        <v>0</v>
      </c>
      <c r="E57" s="41"/>
      <c r="F57" s="41"/>
      <c r="G57" s="41"/>
      <c r="H57" s="98"/>
    </row>
    <row r="58" spans="1:8" ht="24.6" x14ac:dyDescent="0.3">
      <c r="A58" s="93" t="s">
        <v>94</v>
      </c>
      <c r="B58" s="94"/>
      <c r="C58" s="37"/>
      <c r="D58" s="43">
        <v>1.295652173913</v>
      </c>
      <c r="E58" s="41"/>
      <c r="F58" s="41"/>
      <c r="G58" s="41"/>
      <c r="H58" s="47"/>
    </row>
    <row r="59" spans="1:8" x14ac:dyDescent="0.3">
      <c r="A59" s="95" t="s">
        <v>118</v>
      </c>
      <c r="B59" s="42" t="s">
        <v>104</v>
      </c>
      <c r="C59" s="37"/>
      <c r="D59" s="43">
        <v>0</v>
      </c>
      <c r="E59" s="41"/>
      <c r="F59" s="41"/>
      <c r="G59" s="41"/>
      <c r="H59" s="47"/>
    </row>
    <row r="60" spans="1:8" x14ac:dyDescent="0.3">
      <c r="A60" s="95"/>
      <c r="B60" s="42" t="s">
        <v>105</v>
      </c>
      <c r="C60" s="37"/>
      <c r="D60" s="43">
        <v>0</v>
      </c>
      <c r="E60" s="41"/>
      <c r="F60" s="41"/>
      <c r="G60" s="41"/>
      <c r="H60" s="47"/>
    </row>
    <row r="61" spans="1:8" x14ac:dyDescent="0.3">
      <c r="A61" s="95"/>
      <c r="B61" s="42" t="s">
        <v>106</v>
      </c>
      <c r="C61" s="37"/>
      <c r="D61" s="43">
        <v>0</v>
      </c>
      <c r="E61" s="41"/>
      <c r="F61" s="41"/>
      <c r="G61" s="41"/>
      <c r="H61" s="47"/>
    </row>
    <row r="62" spans="1:8" x14ac:dyDescent="0.3">
      <c r="A62" s="95"/>
      <c r="B62" s="42" t="s">
        <v>107</v>
      </c>
      <c r="C62" s="37"/>
      <c r="D62" s="43">
        <v>1.295652173913</v>
      </c>
      <c r="E62" s="41"/>
      <c r="F62" s="41"/>
      <c r="G62" s="41"/>
      <c r="H62" s="47"/>
    </row>
    <row r="63" spans="1:8" x14ac:dyDescent="0.3">
      <c r="A63" s="96" t="s">
        <v>94</v>
      </c>
      <c r="B63" s="97"/>
      <c r="C63" s="95" t="s">
        <v>117</v>
      </c>
      <c r="D63" s="44">
        <v>1.295652173913</v>
      </c>
      <c r="E63" s="41">
        <v>1E-4</v>
      </c>
      <c r="F63" s="41" t="s">
        <v>115</v>
      </c>
      <c r="G63" s="44">
        <v>12956.521739129999</v>
      </c>
      <c r="H63" s="47"/>
    </row>
    <row r="64" spans="1:8" x14ac:dyDescent="0.3">
      <c r="A64" s="99">
        <v>1</v>
      </c>
      <c r="B64" s="42" t="s">
        <v>104</v>
      </c>
      <c r="C64" s="95"/>
      <c r="D64" s="44">
        <v>0</v>
      </c>
      <c r="E64" s="41"/>
      <c r="F64" s="41"/>
      <c r="G64" s="41"/>
      <c r="H64" s="98" t="s">
        <v>116</v>
      </c>
    </row>
    <row r="65" spans="1:8" x14ac:dyDescent="0.3">
      <c r="A65" s="95"/>
      <c r="B65" s="42" t="s">
        <v>105</v>
      </c>
      <c r="C65" s="95"/>
      <c r="D65" s="44">
        <v>0</v>
      </c>
      <c r="E65" s="41"/>
      <c r="F65" s="41"/>
      <c r="G65" s="41"/>
      <c r="H65" s="98"/>
    </row>
    <row r="66" spans="1:8" x14ac:dyDescent="0.3">
      <c r="A66" s="95"/>
      <c r="B66" s="42" t="s">
        <v>106</v>
      </c>
      <c r="C66" s="95"/>
      <c r="D66" s="44">
        <v>0</v>
      </c>
      <c r="E66" s="41"/>
      <c r="F66" s="41"/>
      <c r="G66" s="41"/>
      <c r="H66" s="98"/>
    </row>
    <row r="67" spans="1:8" x14ac:dyDescent="0.3">
      <c r="A67" s="95"/>
      <c r="B67" s="42" t="s">
        <v>107</v>
      </c>
      <c r="C67" s="95"/>
      <c r="D67" s="44">
        <v>1.295652173913</v>
      </c>
      <c r="E67" s="41"/>
      <c r="F67" s="41"/>
      <c r="G67" s="41"/>
      <c r="H67" s="98"/>
    </row>
    <row r="68" spans="1:8" x14ac:dyDescent="0.3">
      <c r="A68" s="46"/>
      <c r="C68" s="46"/>
      <c r="D68" s="40"/>
      <c r="E68" s="40"/>
      <c r="F68" s="40"/>
      <c r="G68" s="40"/>
      <c r="H68" s="49"/>
    </row>
    <row r="70" spans="1:8" x14ac:dyDescent="0.3">
      <c r="A70" s="92" t="s">
        <v>119</v>
      </c>
      <c r="B70" s="92"/>
      <c r="C70" s="92"/>
      <c r="D70" s="92"/>
      <c r="E70" s="92"/>
      <c r="F70" s="92"/>
      <c r="G70" s="92"/>
      <c r="H70" s="92"/>
    </row>
    <row r="71" spans="1:8" x14ac:dyDescent="0.3">
      <c r="A71" s="92" t="s">
        <v>120</v>
      </c>
      <c r="B71" s="92"/>
      <c r="C71" s="92"/>
      <c r="D71" s="92"/>
      <c r="E71" s="92"/>
      <c r="F71" s="92"/>
      <c r="G71" s="92"/>
      <c r="H71" s="92"/>
    </row>
  </sheetData>
  <mergeCells count="42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H34:H37"/>
    <mergeCell ref="C33:C37"/>
    <mergeCell ref="A34:A37"/>
    <mergeCell ref="A38:B38"/>
    <mergeCell ref="A39:A42"/>
    <mergeCell ref="A43:B43"/>
    <mergeCell ref="H44:H47"/>
    <mergeCell ref="C43:C47"/>
    <mergeCell ref="A44:A47"/>
    <mergeCell ref="A48:B48"/>
    <mergeCell ref="A49:A52"/>
    <mergeCell ref="A53:B53"/>
    <mergeCell ref="H54:H57"/>
    <mergeCell ref="C53:C57"/>
    <mergeCell ref="A54:A57"/>
    <mergeCell ref="A70:H70"/>
    <mergeCell ref="A71:H71"/>
    <mergeCell ref="A58:B58"/>
    <mergeCell ref="A59:A62"/>
    <mergeCell ref="A63:B63"/>
    <mergeCell ref="H64:H67"/>
    <mergeCell ref="C63:C67"/>
    <mergeCell ref="A64:A6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121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122</v>
      </c>
      <c r="B3" s="6" t="s">
        <v>123</v>
      </c>
      <c r="C3" s="6" t="s">
        <v>124</v>
      </c>
      <c r="D3" s="6" t="s">
        <v>125</v>
      </c>
      <c r="E3" s="6" t="s">
        <v>126</v>
      </c>
      <c r="F3" s="6" t="s">
        <v>127</v>
      </c>
      <c r="G3" s="6" t="s">
        <v>128</v>
      </c>
      <c r="H3" s="6" t="s">
        <v>129</v>
      </c>
    </row>
    <row r="4" spans="1:8" ht="39" customHeight="1" x14ac:dyDescent="0.3">
      <c r="A4" s="25" t="s">
        <v>130</v>
      </c>
      <c r="B4" s="26" t="s">
        <v>108</v>
      </c>
      <c r="C4" s="27">
        <v>2.3339789473683998</v>
      </c>
      <c r="D4" s="27">
        <v>900.30388838926001</v>
      </c>
      <c r="E4" s="26">
        <v>0.4</v>
      </c>
      <c r="F4" s="25" t="s">
        <v>130</v>
      </c>
      <c r="G4" s="27">
        <v>2101.2903217345001</v>
      </c>
      <c r="H4" s="28" t="s">
        <v>150</v>
      </c>
    </row>
    <row r="5" spans="1:8" ht="39" customHeight="1" x14ac:dyDescent="0.3">
      <c r="A5" s="25" t="s">
        <v>131</v>
      </c>
      <c r="B5" s="26" t="s">
        <v>112</v>
      </c>
      <c r="C5" s="27">
        <v>61</v>
      </c>
      <c r="D5" s="27">
        <v>81.798315329532997</v>
      </c>
      <c r="E5" s="26">
        <v>0.4</v>
      </c>
      <c r="F5" s="25" t="s">
        <v>131</v>
      </c>
      <c r="G5" s="27">
        <f>4298.2862118424+174.03104886974</f>
        <v>4472.3172607121396</v>
      </c>
      <c r="H5" s="28" t="s">
        <v>151</v>
      </c>
    </row>
    <row r="6" spans="1:8" ht="39" hidden="1" customHeight="1" x14ac:dyDescent="0.3">
      <c r="A6" s="25" t="s">
        <v>131</v>
      </c>
      <c r="B6" s="26" t="s">
        <v>112</v>
      </c>
      <c r="C6" s="27">
        <v>8.7578947368421005</v>
      </c>
      <c r="D6" s="27">
        <v>19.871333705078001</v>
      </c>
      <c r="E6" s="26">
        <v>0.4</v>
      </c>
      <c r="F6" s="26"/>
      <c r="G6" s="27">
        <v>174.03104886974</v>
      </c>
      <c r="H6" s="28"/>
    </row>
    <row r="7" spans="1:8" ht="39" hidden="1" customHeight="1" x14ac:dyDescent="0.3">
      <c r="A7" s="25" t="s">
        <v>132</v>
      </c>
      <c r="B7" s="26" t="s">
        <v>112</v>
      </c>
      <c r="C7" s="27">
        <v>243</v>
      </c>
      <c r="D7" s="27">
        <v>4.8225376529421</v>
      </c>
      <c r="E7" s="26"/>
      <c r="F7" s="26"/>
      <c r="G7" s="27">
        <v>1171.8766496649</v>
      </c>
      <c r="H7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A61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153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14659.085345953001</v>
      </c>
      <c r="E25" s="20">
        <v>515.52495367199003</v>
      </c>
      <c r="F25" s="20">
        <v>0</v>
      </c>
      <c r="G25" s="20">
        <v>0</v>
      </c>
      <c r="H25" s="20">
        <v>15174.610299624001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3.9</v>
      </c>
      <c r="E26" s="20">
        <v>0</v>
      </c>
      <c r="F26" s="20">
        <v>0</v>
      </c>
      <c r="G26" s="20">
        <v>0</v>
      </c>
      <c r="H26" s="20">
        <v>3.9</v>
      </c>
    </row>
    <row r="27" spans="1:8" ht="16.95" customHeight="1" x14ac:dyDescent="0.3">
      <c r="A27" s="6"/>
      <c r="B27" s="9"/>
      <c r="C27" s="9" t="s">
        <v>28</v>
      </c>
      <c r="D27" s="20">
        <v>14662.985345953</v>
      </c>
      <c r="E27" s="20">
        <v>515.52495367199003</v>
      </c>
      <c r="F27" s="20">
        <v>0</v>
      </c>
      <c r="G27" s="20">
        <v>0</v>
      </c>
      <c r="H27" s="20">
        <v>15178.510299624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14662.985345953</v>
      </c>
      <c r="E43" s="20">
        <v>515.52495367199003</v>
      </c>
      <c r="F43" s="20">
        <v>0</v>
      </c>
      <c r="G43" s="20">
        <v>0</v>
      </c>
      <c r="H43" s="20">
        <v>15178.510299624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366.47713364881002</v>
      </c>
      <c r="E45" s="20">
        <v>12.888123841800001</v>
      </c>
      <c r="F45" s="20">
        <v>0</v>
      </c>
      <c r="G45" s="20">
        <v>0</v>
      </c>
      <c r="H45" s="20">
        <v>379.36525749061002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7.8E-2</v>
      </c>
      <c r="E46" s="20">
        <v>0</v>
      </c>
      <c r="F46" s="20">
        <v>0</v>
      </c>
      <c r="G46" s="20">
        <v>0</v>
      </c>
      <c r="H46" s="20">
        <v>7.8E-2</v>
      </c>
    </row>
    <row r="47" spans="1:8" ht="16.95" customHeight="1" x14ac:dyDescent="0.3">
      <c r="A47" s="6"/>
      <c r="B47" s="9"/>
      <c r="C47" s="9" t="s">
        <v>44</v>
      </c>
      <c r="D47" s="20">
        <v>366.55513364881</v>
      </c>
      <c r="E47" s="20">
        <v>12.888123841800001</v>
      </c>
      <c r="F47" s="20">
        <v>0</v>
      </c>
      <c r="G47" s="20">
        <v>0</v>
      </c>
      <c r="H47" s="20">
        <v>379.44325749060999</v>
      </c>
    </row>
    <row r="48" spans="1:8" ht="16.95" customHeight="1" x14ac:dyDescent="0.3">
      <c r="A48" s="6"/>
      <c r="B48" s="9"/>
      <c r="C48" s="9" t="s">
        <v>45</v>
      </c>
      <c r="D48" s="20">
        <v>15029.540479601001</v>
      </c>
      <c r="E48" s="20">
        <v>528.41307751378997</v>
      </c>
      <c r="F48" s="20">
        <v>0</v>
      </c>
      <c r="G48" s="20">
        <v>0</v>
      </c>
      <c r="H48" s="20">
        <v>15557.953557115001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x14ac:dyDescent="0.3">
      <c r="A50" s="6">
        <v>5</v>
      </c>
      <c r="B50" s="6" t="s">
        <v>47</v>
      </c>
      <c r="C50" s="7" t="s">
        <v>48</v>
      </c>
      <c r="D50" s="20">
        <v>0</v>
      </c>
      <c r="E50" s="20">
        <v>0</v>
      </c>
      <c r="F50" s="20">
        <v>0</v>
      </c>
      <c r="G50" s="20">
        <v>127.29529139101</v>
      </c>
      <c r="H50" s="20">
        <v>127.29529139101</v>
      </c>
    </row>
    <row r="51" spans="1:8" ht="31.2" x14ac:dyDescent="0.3">
      <c r="A51" s="6">
        <v>6</v>
      </c>
      <c r="B51" s="6" t="s">
        <v>49</v>
      </c>
      <c r="C51" s="7" t="s">
        <v>50</v>
      </c>
      <c r="D51" s="20">
        <v>392.16718071758999</v>
      </c>
      <c r="E51" s="20">
        <v>13.79158132311</v>
      </c>
      <c r="F51" s="20">
        <v>0</v>
      </c>
      <c r="G51" s="20">
        <v>0</v>
      </c>
      <c r="H51" s="20">
        <v>405.95876204069998</v>
      </c>
    </row>
    <row r="52" spans="1:8" x14ac:dyDescent="0.3">
      <c r="A52" s="6">
        <v>7</v>
      </c>
      <c r="B52" s="6" t="s">
        <v>51</v>
      </c>
      <c r="C52" s="7" t="s">
        <v>52</v>
      </c>
      <c r="D52" s="20">
        <v>0</v>
      </c>
      <c r="E52" s="20">
        <v>0</v>
      </c>
      <c r="F52" s="20">
        <v>0</v>
      </c>
      <c r="G52" s="20">
        <v>419.17155856797001</v>
      </c>
      <c r="H52" s="20">
        <v>419.17155856797001</v>
      </c>
    </row>
    <row r="53" spans="1:8" x14ac:dyDescent="0.3">
      <c r="A53" s="6">
        <v>8</v>
      </c>
      <c r="B53" s="6"/>
      <c r="C53" s="7" t="s">
        <v>53</v>
      </c>
      <c r="D53" s="20">
        <v>0</v>
      </c>
      <c r="E53" s="20">
        <v>0</v>
      </c>
      <c r="F53" s="20">
        <v>0</v>
      </c>
      <c r="G53" s="20">
        <v>83.506833933462005</v>
      </c>
      <c r="H53" s="20">
        <v>83.506833933462005</v>
      </c>
    </row>
    <row r="54" spans="1:8" x14ac:dyDescent="0.3">
      <c r="A54" s="6">
        <v>9</v>
      </c>
      <c r="B54" s="6"/>
      <c r="C54" s="7" t="s">
        <v>54</v>
      </c>
      <c r="D54" s="20">
        <v>0</v>
      </c>
      <c r="E54" s="20">
        <v>0</v>
      </c>
      <c r="F54" s="20">
        <v>0</v>
      </c>
      <c r="G54" s="20">
        <v>125.23685963018001</v>
      </c>
      <c r="H54" s="20">
        <v>125.23685963018001</v>
      </c>
    </row>
    <row r="55" spans="1:8" ht="31.2" x14ac:dyDescent="0.3">
      <c r="A55" s="6">
        <v>10</v>
      </c>
      <c r="B55" s="6" t="s">
        <v>49</v>
      </c>
      <c r="C55" s="7" t="s">
        <v>55</v>
      </c>
      <c r="D55" s="20">
        <v>0.1038258</v>
      </c>
      <c r="E55" s="20">
        <v>0</v>
      </c>
      <c r="F55" s="20">
        <v>0</v>
      </c>
      <c r="G55" s="20">
        <v>0</v>
      </c>
      <c r="H55" s="20">
        <v>0.1038258</v>
      </c>
    </row>
    <row r="56" spans="1:8" ht="16.95" customHeight="1" x14ac:dyDescent="0.3">
      <c r="A56" s="6"/>
      <c r="B56" s="9"/>
      <c r="C56" s="9" t="s">
        <v>56</v>
      </c>
      <c r="D56" s="20">
        <v>392.27100651759002</v>
      </c>
      <c r="E56" s="20">
        <v>13.79158132311</v>
      </c>
      <c r="F56" s="20">
        <v>0</v>
      </c>
      <c r="G56" s="20">
        <v>755.21054352263002</v>
      </c>
      <c r="H56" s="20">
        <v>1161.2731313633001</v>
      </c>
    </row>
    <row r="57" spans="1:8" ht="16.95" customHeight="1" x14ac:dyDescent="0.3">
      <c r="A57" s="6"/>
      <c r="B57" s="9"/>
      <c r="C57" s="9" t="s">
        <v>57</v>
      </c>
      <c r="D57" s="20">
        <v>15421.811486119001</v>
      </c>
      <c r="E57" s="20">
        <v>542.20465883689997</v>
      </c>
      <c r="F57" s="20">
        <v>0</v>
      </c>
      <c r="G57" s="20">
        <v>755.21054352263002</v>
      </c>
      <c r="H57" s="20">
        <v>16719.226688478</v>
      </c>
    </row>
    <row r="58" spans="1:8" ht="16.95" customHeight="1" x14ac:dyDescent="0.3">
      <c r="A58" s="6"/>
      <c r="B58" s="9"/>
      <c r="C58" s="9" t="s">
        <v>58</v>
      </c>
      <c r="D58" s="20"/>
      <c r="E58" s="20"/>
      <c r="F58" s="20"/>
      <c r="G58" s="20"/>
      <c r="H58" s="20"/>
    </row>
    <row r="59" spans="1:8" x14ac:dyDescent="0.3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95" customHeight="1" x14ac:dyDescent="0.3">
      <c r="A60" s="6"/>
      <c r="B60" s="9"/>
      <c r="C60" s="9" t="s">
        <v>59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95" customHeight="1" x14ac:dyDescent="0.3">
      <c r="A61" s="6"/>
      <c r="B61" s="9"/>
      <c r="C61" s="9" t="s">
        <v>60</v>
      </c>
      <c r="D61" s="20">
        <v>15421.811486119001</v>
      </c>
      <c r="E61" s="20">
        <v>542.20465883689997</v>
      </c>
      <c r="F61" s="20">
        <v>0</v>
      </c>
      <c r="G61" s="20">
        <v>755.21054352263002</v>
      </c>
      <c r="H61" s="20">
        <v>16719.226688478</v>
      </c>
    </row>
    <row r="62" spans="1:8" ht="153" customHeight="1" x14ac:dyDescent="0.3">
      <c r="A62" s="6"/>
      <c r="B62" s="9"/>
      <c r="C62" s="9" t="s">
        <v>61</v>
      </c>
      <c r="D62" s="20"/>
      <c r="E62" s="20"/>
      <c r="F62" s="20"/>
      <c r="G62" s="20"/>
      <c r="H62" s="20"/>
    </row>
    <row r="63" spans="1:8" x14ac:dyDescent="0.3">
      <c r="A63" s="6">
        <v>11</v>
      </c>
      <c r="B63" s="6" t="s">
        <v>62</v>
      </c>
      <c r="C63" s="7" t="s">
        <v>63</v>
      </c>
      <c r="D63" s="20">
        <v>0</v>
      </c>
      <c r="E63" s="20">
        <v>0</v>
      </c>
      <c r="F63" s="20">
        <v>0</v>
      </c>
      <c r="G63" s="20">
        <v>1742.3426315789</v>
      </c>
      <c r="H63" s="20">
        <v>1742.3426315789</v>
      </c>
    </row>
    <row r="64" spans="1:8" x14ac:dyDescent="0.3">
      <c r="A64" s="6">
        <v>12</v>
      </c>
      <c r="B64" s="6" t="s">
        <v>76</v>
      </c>
      <c r="C64" s="7" t="s">
        <v>63</v>
      </c>
      <c r="D64" s="20">
        <v>0</v>
      </c>
      <c r="E64" s="20">
        <v>0</v>
      </c>
      <c r="F64" s="20">
        <v>0</v>
      </c>
      <c r="G64" s="20">
        <v>1.2953373625635001</v>
      </c>
      <c r="H64" s="20">
        <v>1.2953373625635001</v>
      </c>
    </row>
    <row r="65" spans="1:8" ht="16.95" customHeight="1" x14ac:dyDescent="0.3">
      <c r="A65" s="6"/>
      <c r="B65" s="9"/>
      <c r="C65" s="9" t="s">
        <v>75</v>
      </c>
      <c r="D65" s="20">
        <v>0</v>
      </c>
      <c r="E65" s="20">
        <v>0</v>
      </c>
      <c r="F65" s="20">
        <v>0</v>
      </c>
      <c r="G65" s="20">
        <v>1743.6379689415</v>
      </c>
      <c r="H65" s="20">
        <v>1743.6379689415</v>
      </c>
    </row>
    <row r="66" spans="1:8" ht="16.95" customHeight="1" x14ac:dyDescent="0.3">
      <c r="A66" s="6"/>
      <c r="B66" s="9"/>
      <c r="C66" s="9" t="s">
        <v>74</v>
      </c>
      <c r="D66" s="20">
        <v>15421.811486119001</v>
      </c>
      <c r="E66" s="20">
        <v>542.20465883689997</v>
      </c>
      <c r="F66" s="20">
        <v>0</v>
      </c>
      <c r="G66" s="20">
        <v>2498.8485124641002</v>
      </c>
      <c r="H66" s="20">
        <v>18462.864657419999</v>
      </c>
    </row>
    <row r="67" spans="1:8" ht="16.95" customHeight="1" x14ac:dyDescent="0.3">
      <c r="A67" s="6"/>
      <c r="B67" s="9"/>
      <c r="C67" s="9" t="s">
        <v>73</v>
      </c>
      <c r="D67" s="20"/>
      <c r="E67" s="20"/>
      <c r="F67" s="20"/>
      <c r="G67" s="20"/>
      <c r="H67" s="20"/>
    </row>
    <row r="68" spans="1:8" ht="34.200000000000003" customHeight="1" x14ac:dyDescent="0.3">
      <c r="A68" s="6">
        <v>13</v>
      </c>
      <c r="B68" s="6" t="s">
        <v>72</v>
      </c>
      <c r="C68" s="7" t="s">
        <v>71</v>
      </c>
      <c r="D68" s="20">
        <f>D66 * 3%</f>
        <v>462.65434458356998</v>
      </c>
      <c r="E68" s="20">
        <f>E66 * 3%</f>
        <v>16.266139765106999</v>
      </c>
      <c r="F68" s="20">
        <f>F66 * 3%</f>
        <v>0</v>
      </c>
      <c r="G68" s="20">
        <f>G66 * 3%</f>
        <v>74.965455373923007</v>
      </c>
      <c r="H68" s="20">
        <f>SUM(D68:G68)</f>
        <v>553.88593972259991</v>
      </c>
    </row>
    <row r="69" spans="1:8" ht="16.95" customHeight="1" x14ac:dyDescent="0.3">
      <c r="A69" s="6"/>
      <c r="B69" s="9"/>
      <c r="C69" s="9" t="s">
        <v>70</v>
      </c>
      <c r="D69" s="20">
        <f>D68</f>
        <v>462.65434458356998</v>
      </c>
      <c r="E69" s="20">
        <f>E68</f>
        <v>16.266139765106999</v>
      </c>
      <c r="F69" s="20">
        <f>F68</f>
        <v>0</v>
      </c>
      <c r="G69" s="20">
        <f>G68</f>
        <v>74.965455373923007</v>
      </c>
      <c r="H69" s="20">
        <f>SUM(D69:G69)</f>
        <v>553.88593972259991</v>
      </c>
    </row>
    <row r="70" spans="1:8" ht="16.95" customHeight="1" x14ac:dyDescent="0.3">
      <c r="A70" s="6"/>
      <c r="B70" s="9"/>
      <c r="C70" s="9" t="s">
        <v>69</v>
      </c>
      <c r="D70" s="20">
        <f>D69 + D66</f>
        <v>15884.465830702571</v>
      </c>
      <c r="E70" s="20">
        <f>E69 + E66</f>
        <v>558.47079860200699</v>
      </c>
      <c r="F70" s="20">
        <f>F69 + F66</f>
        <v>0</v>
      </c>
      <c r="G70" s="20">
        <f>G69 + G66</f>
        <v>2573.813967838023</v>
      </c>
      <c r="H70" s="20">
        <f>SUM(D70:G70)</f>
        <v>19016.7505971426</v>
      </c>
    </row>
    <row r="71" spans="1:8" ht="16.95" customHeight="1" x14ac:dyDescent="0.3">
      <c r="A71" s="6"/>
      <c r="B71" s="9"/>
      <c r="C71" s="9" t="s">
        <v>68</v>
      </c>
      <c r="D71" s="20"/>
      <c r="E71" s="20"/>
      <c r="F71" s="20"/>
      <c r="G71" s="20"/>
      <c r="H71" s="20"/>
    </row>
    <row r="72" spans="1:8" ht="16.95" customHeight="1" x14ac:dyDescent="0.3">
      <c r="A72" s="6">
        <v>14</v>
      </c>
      <c r="B72" s="6" t="s">
        <v>67</v>
      </c>
      <c r="C72" s="7" t="s">
        <v>66</v>
      </c>
      <c r="D72" s="20">
        <f>D70 * 20%</f>
        <v>3176.8931661405145</v>
      </c>
      <c r="E72" s="20">
        <f>E70 * 20%</f>
        <v>111.6941597204014</v>
      </c>
      <c r="F72" s="20">
        <f>F70 * 20%</f>
        <v>0</v>
      </c>
      <c r="G72" s="20">
        <f>G70 * 20%</f>
        <v>514.7627935676046</v>
      </c>
      <c r="H72" s="20">
        <f>SUM(D72:G72)</f>
        <v>3803.3501194285204</v>
      </c>
    </row>
    <row r="73" spans="1:8" ht="16.95" customHeight="1" x14ac:dyDescent="0.3">
      <c r="A73" s="6"/>
      <c r="B73" s="9"/>
      <c r="C73" s="9" t="s">
        <v>65</v>
      </c>
      <c r="D73" s="20">
        <f>D72</f>
        <v>3176.8931661405145</v>
      </c>
      <c r="E73" s="20">
        <f>E72</f>
        <v>111.6941597204014</v>
      </c>
      <c r="F73" s="20">
        <f>F72</f>
        <v>0</v>
      </c>
      <c r="G73" s="20">
        <f>G72</f>
        <v>514.7627935676046</v>
      </c>
      <c r="H73" s="20">
        <f>SUM(D73:G73)</f>
        <v>3803.3501194285204</v>
      </c>
    </row>
    <row r="74" spans="1:8" ht="16.95" customHeight="1" x14ac:dyDescent="0.3">
      <c r="A74" s="6"/>
      <c r="B74" s="9"/>
      <c r="C74" s="9" t="s">
        <v>64</v>
      </c>
      <c r="D74" s="20">
        <f>D73 + D70</f>
        <v>19061.358996843086</v>
      </c>
      <c r="E74" s="20">
        <f>E73 + E70</f>
        <v>670.16495832240844</v>
      </c>
      <c r="F74" s="20">
        <f>F73 + F70</f>
        <v>0</v>
      </c>
      <c r="G74" s="20">
        <f>G73 + G70</f>
        <v>3088.5767614056276</v>
      </c>
      <c r="H74" s="20">
        <f>SUM(D74:G74)</f>
        <v>22820.100716571123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154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82</v>
      </c>
      <c r="C13" s="25" t="s">
        <v>83</v>
      </c>
      <c r="D13" s="19">
        <v>10811.585345953001</v>
      </c>
      <c r="E13" s="19">
        <v>179.64495367199001</v>
      </c>
      <c r="F13" s="19">
        <v>0</v>
      </c>
      <c r="G13" s="19">
        <v>0</v>
      </c>
      <c r="H13" s="19">
        <v>10991.230299624</v>
      </c>
      <c r="J13" s="5"/>
    </row>
    <row r="14" spans="1:14" ht="16.95" customHeight="1" x14ac:dyDescent="0.3">
      <c r="A14" s="6"/>
      <c r="B14" s="9"/>
      <c r="C14" s="9" t="s">
        <v>84</v>
      </c>
      <c r="D14" s="19">
        <v>10811.585345953001</v>
      </c>
      <c r="E14" s="19">
        <v>179.64495367199001</v>
      </c>
      <c r="F14" s="19">
        <v>0</v>
      </c>
      <c r="G14" s="19">
        <v>0</v>
      </c>
      <c r="H14" s="19">
        <v>10991.230299624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155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48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48</v>
      </c>
      <c r="D13" s="19">
        <v>0</v>
      </c>
      <c r="E13" s="19">
        <v>0</v>
      </c>
      <c r="F13" s="19">
        <v>0</v>
      </c>
      <c r="G13" s="19">
        <v>127.29529139101</v>
      </c>
      <c r="H13" s="19">
        <v>127.29529139101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127.29529139101</v>
      </c>
      <c r="H14" s="19">
        <v>127.29529139101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156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63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88</v>
      </c>
      <c r="C13" s="25" t="s">
        <v>63</v>
      </c>
      <c r="D13" s="19">
        <v>0</v>
      </c>
      <c r="E13" s="19">
        <v>0</v>
      </c>
      <c r="F13" s="19">
        <v>0</v>
      </c>
      <c r="G13" s="19">
        <v>1262.0126315789</v>
      </c>
      <c r="H13" s="19">
        <v>1262.0126315789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1262.0126315789</v>
      </c>
      <c r="H14" s="19">
        <v>1262.0126315789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157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82</v>
      </c>
      <c r="C13" s="25" t="s">
        <v>83</v>
      </c>
      <c r="D13" s="19">
        <v>3847.5</v>
      </c>
      <c r="E13" s="19">
        <v>335.88</v>
      </c>
      <c r="F13" s="19">
        <v>0</v>
      </c>
      <c r="G13" s="19">
        <v>0</v>
      </c>
      <c r="H13" s="19">
        <v>4183.38</v>
      </c>
      <c r="J13" s="5"/>
    </row>
    <row r="14" spans="1:14" ht="16.95" customHeight="1" x14ac:dyDescent="0.3">
      <c r="A14" s="6"/>
      <c r="B14" s="9"/>
      <c r="C14" s="9" t="s">
        <v>84</v>
      </c>
      <c r="D14" s="19">
        <v>3847.5</v>
      </c>
      <c r="E14" s="19">
        <v>335.88</v>
      </c>
      <c r="F14" s="19">
        <v>0</v>
      </c>
      <c r="G14" s="19">
        <v>0</v>
      </c>
      <c r="H14" s="19">
        <v>4183.38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158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63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88</v>
      </c>
      <c r="C13" s="25" t="s">
        <v>63</v>
      </c>
      <c r="D13" s="19">
        <v>0</v>
      </c>
      <c r="E13" s="19">
        <v>0</v>
      </c>
      <c r="F13" s="19">
        <v>0</v>
      </c>
      <c r="G13" s="19">
        <v>480.33</v>
      </c>
      <c r="H13" s="19">
        <v>480.33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480.33</v>
      </c>
      <c r="H14" s="19">
        <v>480.33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159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90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92</v>
      </c>
      <c r="D13" s="19">
        <v>3.9</v>
      </c>
      <c r="E13" s="19">
        <v>0</v>
      </c>
      <c r="F13" s="19">
        <v>0</v>
      </c>
      <c r="G13" s="19">
        <v>0</v>
      </c>
      <c r="H13" s="19">
        <v>3.9</v>
      </c>
      <c r="J13" s="5"/>
    </row>
    <row r="14" spans="1:14" ht="16.95" customHeight="1" x14ac:dyDescent="0.3">
      <c r="A14" s="6"/>
      <c r="B14" s="9"/>
      <c r="C14" s="9" t="s">
        <v>84</v>
      </c>
      <c r="D14" s="19">
        <v>3.9</v>
      </c>
      <c r="E14" s="19">
        <v>0</v>
      </c>
      <c r="F14" s="19">
        <v>0</v>
      </c>
      <c r="G14" s="19">
        <v>0</v>
      </c>
      <c r="H14" s="19">
        <v>3.9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160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94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88</v>
      </c>
      <c r="C13" s="25" t="s">
        <v>94</v>
      </c>
      <c r="D13" s="19">
        <v>0</v>
      </c>
      <c r="E13" s="19">
        <v>0</v>
      </c>
      <c r="F13" s="19">
        <v>0</v>
      </c>
      <c r="G13" s="19">
        <v>1.295652173913</v>
      </c>
      <c r="H13" s="19">
        <v>1.295652173913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1.295652173913</v>
      </c>
      <c r="H14" s="19">
        <v>1.295652173913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ОСР 518-02-01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2025-11-19T07:29:34Z</dcterms:modified>
</cp:coreProperties>
</file>